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F:\a-Pc\00005-Diplomado-BT17-Edificio3p\"/>
    </mc:Choice>
  </mc:AlternateContent>
  <xr:revisionPtr revIDLastSave="0" documentId="13_ncr:1_{3C60BF51-10AC-429A-A592-200846A380DD}" xr6:coauthVersionLast="47" xr6:coauthVersionMax="47" xr10:uidLastSave="{00000000-0000-0000-0000-000000000000}"/>
  <bookViews>
    <workbookView xWindow="28680" yWindow="-120" windowWidth="29040" windowHeight="15840" xr2:uid="{8428D060-B548-47DB-9176-74BF3A769B9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33" i="1" l="1"/>
  <c r="O7" i="1"/>
  <c r="M7" i="1"/>
  <c r="K7" i="1"/>
  <c r="I7" i="1"/>
  <c r="G7" i="1"/>
  <c r="F6" i="1"/>
  <c r="G18" i="1"/>
  <c r="G20" i="1" s="1"/>
  <c r="H5" i="1" l="1"/>
  <c r="J5" i="1"/>
  <c r="L5" i="1"/>
  <c r="N5" i="1"/>
  <c r="G35" i="1"/>
  <c r="G36" i="1" s="1"/>
  <c r="I36" i="1" s="1"/>
  <c r="G26" i="1"/>
  <c r="I26" i="1" s="1"/>
  <c r="G27" i="1"/>
  <c r="I27" i="1" s="1"/>
  <c r="G29" i="1"/>
  <c r="I29" i="1" s="1"/>
  <c r="G39" i="1" s="1"/>
  <c r="I20" i="1"/>
  <c r="G38" i="1" l="1"/>
  <c r="G41" i="1" s="1"/>
  <c r="G42" i="1" s="1"/>
  <c r="G47" i="1"/>
  <c r="G48" i="1" l="1"/>
  <c r="K45" i="1" s="1"/>
  <c r="K44" i="1"/>
</calcChain>
</file>

<file path=xl/sharedStrings.xml><?xml version="1.0" encoding="utf-8"?>
<sst xmlns="http://schemas.openxmlformats.org/spreadsheetml/2006/main" count="71" uniqueCount="49">
  <si>
    <t>niveles</t>
  </si>
  <si>
    <t>h planta</t>
  </si>
  <si>
    <t>Cviva</t>
  </si>
  <si>
    <t>kgf/m²</t>
  </si>
  <si>
    <t>Cmuerta</t>
  </si>
  <si>
    <t>Viento +x</t>
  </si>
  <si>
    <t>m</t>
  </si>
  <si>
    <t>Ncviva</t>
  </si>
  <si>
    <t>kgf</t>
  </si>
  <si>
    <t>Ncmuerta</t>
  </si>
  <si>
    <t>tonf</t>
  </si>
  <si>
    <t>Mviento</t>
  </si>
  <si>
    <t>kgf m</t>
  </si>
  <si>
    <t>bcol</t>
  </si>
  <si>
    <t>dcol</t>
  </si>
  <si>
    <t>m4</t>
  </si>
  <si>
    <t>m³</t>
  </si>
  <si>
    <t>kgf/m³</t>
  </si>
  <si>
    <t>Ptotal</t>
  </si>
  <si>
    <t>Mtotal</t>
  </si>
  <si>
    <t>tonf m</t>
  </si>
  <si>
    <t>Sigma x</t>
  </si>
  <si>
    <t>tonf/m²</t>
  </si>
  <si>
    <t>kgf/cm2</t>
  </si>
  <si>
    <t>cm³</t>
  </si>
  <si>
    <t>Area total</t>
  </si>
  <si>
    <t>cm²</t>
  </si>
  <si>
    <t>Cpp losa promedio arriba</t>
  </si>
  <si>
    <t>Sigma x AXIL</t>
  </si>
  <si>
    <t>Sigma x MOMENTO</t>
  </si>
  <si>
    <t>COLUMNA DE BORDE</t>
  </si>
  <si>
    <t>-</t>
  </si>
  <si>
    <t>Espesor promedio</t>
  </si>
  <si>
    <t>Lado edificio a</t>
  </si>
  <si>
    <t>Lado edificio b</t>
  </si>
  <si>
    <t>Cantidad columnas a</t>
  </si>
  <si>
    <t>Cantidad columnas b</t>
  </si>
  <si>
    <t>Area trib.</t>
  </si>
  <si>
    <t xml:space="preserve">Total tension/esfuerzo en columna </t>
  </si>
  <si>
    <t>Columna 1</t>
  </si>
  <si>
    <t>Columna 2</t>
  </si>
  <si>
    <t>Columna 3</t>
  </si>
  <si>
    <t>Columna 4</t>
  </si>
  <si>
    <t>Columna 5</t>
  </si>
  <si>
    <t>Peso unitario concreto</t>
  </si>
  <si>
    <t>Cantidad de plantas</t>
  </si>
  <si>
    <t>PREDIMENSIONAR - Estimar tensiones/esfuerzos en columna de borde - Solo pórtico 5 columnas. Ajustar J y W para que sirva para mas columnas. Simplificado.</t>
  </si>
  <si>
    <t>Jpórtico_estimado</t>
  </si>
  <si>
    <t>Wpórtico_estimado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</si>
</sst>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72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164" fontId="0" fillId="3" borderId="12" xfId="0" applyNumberFormat="1" applyFill="1" applyBorder="1"/>
    <xf numFmtId="0" fontId="0" fillId="3" borderId="12" xfId="0" applyFill="1" applyBorder="1"/>
    <xf numFmtId="0" fontId="0" fillId="4" borderId="2" xfId="0" applyFill="1" applyBorder="1"/>
    <xf numFmtId="0" fontId="0" fillId="4" borderId="6" xfId="0" applyFill="1" applyBorder="1"/>
    <xf numFmtId="0" fontId="0" fillId="3" borderId="11" xfId="0" applyFill="1" applyBorder="1" applyAlignment="1">
      <alignment horizontal="center"/>
    </xf>
    <xf numFmtId="0" fontId="0" fillId="2" borderId="18" xfId="0" applyFill="1" applyBorder="1" applyAlignment="1">
      <alignment horizontal="center" vertical="center" wrapText="1"/>
    </xf>
    <xf numFmtId="0" fontId="0" fillId="4" borderId="4" xfId="0" applyFill="1" applyBorder="1" applyAlignment="1">
      <alignment vertical="center"/>
    </xf>
    <xf numFmtId="0" fontId="0" fillId="6" borderId="10" xfId="0" applyFill="1" applyBorder="1"/>
    <xf numFmtId="0" fontId="0" fillId="6" borderId="12" xfId="0" applyFill="1" applyBorder="1"/>
    <xf numFmtId="164" fontId="0" fillId="6" borderId="12" xfId="0" applyNumberFormat="1" applyFill="1" applyBorder="1"/>
    <xf numFmtId="2" fontId="0" fillId="6" borderId="12" xfId="0" applyNumberFormat="1" applyFill="1" applyBorder="1"/>
    <xf numFmtId="0" fontId="1" fillId="5" borderId="2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90"/>
    </xf>
    <xf numFmtId="0" fontId="0" fillId="4" borderId="16" xfId="0" applyFill="1" applyBorder="1" applyAlignment="1">
      <alignment horizontal="center"/>
    </xf>
    <xf numFmtId="0" fontId="0" fillId="4" borderId="15" xfId="0" applyFill="1" applyBorder="1"/>
    <xf numFmtId="0" fontId="0" fillId="4" borderId="11" xfId="0" applyFill="1" applyBorder="1" applyAlignment="1">
      <alignment horizontal="center"/>
    </xf>
    <xf numFmtId="0" fontId="0" fillId="4" borderId="12" xfId="0" applyFill="1" applyBorder="1"/>
    <xf numFmtId="164" fontId="0" fillId="4" borderId="12" xfId="0" applyNumberFormat="1" applyFill="1" applyBorder="1"/>
    <xf numFmtId="0" fontId="0" fillId="4" borderId="20" xfId="0" applyFill="1" applyBorder="1"/>
    <xf numFmtId="0" fontId="0" fillId="4" borderId="14" xfId="0" applyFill="1" applyBorder="1"/>
    <xf numFmtId="0" fontId="0" fillId="4" borderId="7" xfId="0" applyFill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/>
    <xf numFmtId="0" fontId="0" fillId="4" borderId="7" xfId="0" applyFill="1" applyBorder="1"/>
    <xf numFmtId="0" fontId="0" fillId="4" borderId="4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164" fontId="0" fillId="7" borderId="12" xfId="0" applyNumberFormat="1" applyFill="1" applyBorder="1"/>
    <xf numFmtId="0" fontId="0" fillId="7" borderId="12" xfId="0" applyFill="1" applyBorder="1"/>
    <xf numFmtId="0" fontId="0" fillId="7" borderId="13" xfId="0" applyFill="1" applyBorder="1" applyAlignment="1">
      <alignment horizontal="center"/>
    </xf>
    <xf numFmtId="164" fontId="0" fillId="7" borderId="14" xfId="0" applyNumberFormat="1" applyFill="1" applyBorder="1"/>
    <xf numFmtId="0" fontId="0" fillId="7" borderId="14" xfId="0" applyFill="1" applyBorder="1"/>
    <xf numFmtId="0" fontId="0" fillId="5" borderId="10" xfId="0" applyFill="1" applyBorder="1" applyAlignment="1">
      <alignment horizontal="center"/>
    </xf>
    <xf numFmtId="164" fontId="0" fillId="5" borderId="10" xfId="0" applyNumberFormat="1" applyFill="1" applyBorder="1" applyAlignment="1">
      <alignment horizontal="center"/>
    </xf>
    <xf numFmtId="0" fontId="0" fillId="5" borderId="21" xfId="0" applyFill="1" applyBorder="1"/>
    <xf numFmtId="0" fontId="0" fillId="5" borderId="14" xfId="0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0" fontId="0" fillId="5" borderId="22" xfId="0" applyFill="1" applyBorder="1"/>
    <xf numFmtId="0" fontId="0" fillId="4" borderId="17" xfId="0" applyFill="1" applyBorder="1"/>
    <xf numFmtId="0" fontId="0" fillId="4" borderId="0" xfId="0" applyFill="1" applyBorder="1"/>
    <xf numFmtId="0" fontId="0" fillId="4" borderId="18" xfId="0" applyFill="1" applyBorder="1"/>
    <xf numFmtId="0" fontId="0" fillId="2" borderId="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0" fontId="0" fillId="4" borderId="8" xfId="0" applyFill="1" applyBorder="1"/>
    <xf numFmtId="0" fontId="0" fillId="4" borderId="19" xfId="0" applyFill="1" applyBorder="1"/>
    <xf numFmtId="0" fontId="3" fillId="5" borderId="23" xfId="0" applyFont="1" applyFill="1" applyBorder="1" applyAlignment="1">
      <alignment horizontal="center"/>
    </xf>
    <xf numFmtId="0" fontId="3" fillId="5" borderId="24" xfId="0" applyFont="1" applyFill="1" applyBorder="1" applyAlignment="1">
      <alignment horizontal="center"/>
    </xf>
    <xf numFmtId="0" fontId="3" fillId="5" borderId="2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20769-9F3E-4873-861B-5C437D44AE1A}">
  <dimension ref="E1:O48"/>
  <sheetViews>
    <sheetView tabSelected="1" zoomScale="67" zoomScaleNormal="67" workbookViewId="0">
      <selection activeCell="Z9" sqref="Z9"/>
    </sheetView>
  </sheetViews>
  <sheetFormatPr baseColWidth="10" defaultRowHeight="15" x14ac:dyDescent="0.25"/>
  <cols>
    <col min="5" max="5" width="15" bestFit="1" customWidth="1"/>
    <col min="6" max="6" width="25.7109375" customWidth="1"/>
    <col min="7" max="15" width="12.7109375" customWidth="1"/>
    <col min="17" max="17" width="5.7109375" customWidth="1"/>
    <col min="19" max="19" width="5.7109375" customWidth="1"/>
    <col min="21" max="22" width="5.7109375" customWidth="1"/>
  </cols>
  <sheetData>
    <row r="1" spans="5:15" ht="15.75" thickBot="1" x14ac:dyDescent="0.3"/>
    <row r="2" spans="5:15" ht="15.75" thickBot="1" x14ac:dyDescent="0.3">
      <c r="E2" s="54" t="s">
        <v>46</v>
      </c>
      <c r="F2" s="55"/>
      <c r="G2" s="55"/>
      <c r="H2" s="55"/>
      <c r="I2" s="55"/>
      <c r="J2" s="55"/>
      <c r="K2" s="55"/>
      <c r="L2" s="55"/>
      <c r="M2" s="55"/>
      <c r="N2" s="55"/>
      <c r="O2" s="56"/>
    </row>
    <row r="3" spans="5:15" x14ac:dyDescent="0.25">
      <c r="E3" s="16" t="s">
        <v>30</v>
      </c>
      <c r="F3" s="31" t="s">
        <v>44</v>
      </c>
      <c r="G3" s="8">
        <v>2500</v>
      </c>
      <c r="H3" s="32" t="s">
        <v>17</v>
      </c>
      <c r="I3" s="32"/>
      <c r="J3" s="32"/>
      <c r="K3" s="33"/>
      <c r="L3" s="33"/>
      <c r="M3" s="33"/>
      <c r="N3" s="33"/>
      <c r="O3" s="47"/>
    </row>
    <row r="4" spans="5:15" ht="15.75" thickBot="1" x14ac:dyDescent="0.3">
      <c r="E4" s="17"/>
      <c r="F4" s="34"/>
      <c r="G4" s="48"/>
      <c r="H4" s="48"/>
      <c r="I4" s="48"/>
      <c r="J4" s="48"/>
      <c r="K4" s="48"/>
      <c r="L4" s="48"/>
      <c r="M4" s="48"/>
      <c r="N4" s="48"/>
      <c r="O4" s="49"/>
    </row>
    <row r="5" spans="5:15" x14ac:dyDescent="0.25">
      <c r="E5" s="17"/>
      <c r="F5" s="3"/>
      <c r="G5" s="26"/>
      <c r="H5" s="27">
        <f>+G18-G31</f>
        <v>4.3</v>
      </c>
      <c r="I5" s="26"/>
      <c r="J5" s="27">
        <f>+G18-G31</f>
        <v>4.3</v>
      </c>
      <c r="K5" s="26"/>
      <c r="L5" s="27">
        <f>+G18-G31</f>
        <v>4.3</v>
      </c>
      <c r="M5" s="26"/>
      <c r="N5" s="27">
        <f>+G18-G31</f>
        <v>4.3</v>
      </c>
      <c r="O5" s="28"/>
    </row>
    <row r="6" spans="5:15" ht="45" customHeight="1" x14ac:dyDescent="0.25">
      <c r="E6" s="17"/>
      <c r="F6" s="7">
        <f>+G31</f>
        <v>0.7</v>
      </c>
      <c r="G6" s="50" t="s">
        <v>39</v>
      </c>
      <c r="H6" s="51"/>
      <c r="I6" s="50" t="s">
        <v>40</v>
      </c>
      <c r="J6" s="51"/>
      <c r="K6" s="50" t="s">
        <v>41</v>
      </c>
      <c r="L6" s="51"/>
      <c r="M6" s="50" t="s">
        <v>42</v>
      </c>
      <c r="N6" s="51"/>
      <c r="O6" s="6" t="s">
        <v>43</v>
      </c>
    </row>
    <row r="7" spans="5:15" ht="15.75" thickBot="1" x14ac:dyDescent="0.3">
      <c r="E7" s="17"/>
      <c r="F7" s="4"/>
      <c r="G7" s="29">
        <f>+G32</f>
        <v>0.7</v>
      </c>
      <c r="H7" s="29"/>
      <c r="I7" s="29">
        <f>+G32</f>
        <v>0.7</v>
      </c>
      <c r="J7" s="29"/>
      <c r="K7" s="29">
        <f>+G32</f>
        <v>0.7</v>
      </c>
      <c r="L7" s="29"/>
      <c r="M7" s="29">
        <f>+G32</f>
        <v>0.7</v>
      </c>
      <c r="N7" s="29"/>
      <c r="O7" s="30">
        <f>+G32</f>
        <v>0.7</v>
      </c>
    </row>
    <row r="8" spans="5:15" x14ac:dyDescent="0.25">
      <c r="E8" s="17"/>
      <c r="F8" s="19"/>
      <c r="G8" s="20"/>
      <c r="H8" s="20"/>
      <c r="I8" s="20"/>
      <c r="J8" s="20"/>
      <c r="K8" s="48"/>
      <c r="L8" s="48"/>
      <c r="M8" s="48"/>
      <c r="N8" s="48"/>
      <c r="O8" s="49"/>
    </row>
    <row r="9" spans="5:15" x14ac:dyDescent="0.25">
      <c r="E9" s="17"/>
      <c r="F9" s="21" t="s">
        <v>45</v>
      </c>
      <c r="G9" s="9">
        <v>10</v>
      </c>
      <c r="H9" s="22" t="s">
        <v>0</v>
      </c>
      <c r="I9" s="22"/>
      <c r="J9" s="22"/>
      <c r="K9" s="48"/>
      <c r="L9" s="48"/>
      <c r="M9" s="48"/>
      <c r="N9" s="48"/>
      <c r="O9" s="49"/>
    </row>
    <row r="10" spans="5:15" x14ac:dyDescent="0.25">
      <c r="E10" s="17"/>
      <c r="F10" s="21" t="s">
        <v>1</v>
      </c>
      <c r="G10" s="9">
        <v>3</v>
      </c>
      <c r="H10" s="22" t="s">
        <v>6</v>
      </c>
      <c r="I10" s="22"/>
      <c r="J10" s="22"/>
      <c r="K10" s="48"/>
      <c r="L10" s="48"/>
      <c r="M10" s="48"/>
      <c r="N10" s="48"/>
      <c r="O10" s="49"/>
    </row>
    <row r="11" spans="5:15" x14ac:dyDescent="0.25">
      <c r="E11" s="17"/>
      <c r="F11" s="21" t="s">
        <v>32</v>
      </c>
      <c r="G11" s="9">
        <v>0.22</v>
      </c>
      <c r="H11" s="22" t="s">
        <v>6</v>
      </c>
      <c r="I11" s="22"/>
      <c r="J11" s="22"/>
      <c r="K11" s="48"/>
      <c r="L11" s="48"/>
      <c r="M11" s="48"/>
      <c r="N11" s="48"/>
      <c r="O11" s="49"/>
    </row>
    <row r="12" spans="5:15" x14ac:dyDescent="0.25">
      <c r="E12" s="17"/>
      <c r="F12" s="21" t="s">
        <v>33</v>
      </c>
      <c r="G12" s="9">
        <v>20</v>
      </c>
      <c r="H12" s="22" t="s">
        <v>6</v>
      </c>
      <c r="I12" s="22"/>
      <c r="J12" s="22"/>
      <c r="K12" s="48"/>
      <c r="L12" s="48"/>
      <c r="M12" s="48"/>
      <c r="N12" s="48"/>
      <c r="O12" s="49"/>
    </row>
    <row r="13" spans="5:15" x14ac:dyDescent="0.25">
      <c r="E13" s="17"/>
      <c r="F13" s="21" t="s">
        <v>34</v>
      </c>
      <c r="G13" s="9">
        <v>20</v>
      </c>
      <c r="H13" s="22" t="s">
        <v>6</v>
      </c>
      <c r="I13" s="22"/>
      <c r="J13" s="22"/>
      <c r="K13" s="48"/>
      <c r="L13" s="48"/>
      <c r="M13" s="48"/>
      <c r="N13" s="48"/>
      <c r="O13" s="49"/>
    </row>
    <row r="14" spans="5:15" x14ac:dyDescent="0.25">
      <c r="E14" s="17"/>
      <c r="F14" s="21"/>
      <c r="G14" s="22"/>
      <c r="H14" s="22"/>
      <c r="I14" s="22"/>
      <c r="J14" s="22"/>
      <c r="K14" s="48"/>
      <c r="L14" s="48"/>
      <c r="M14" s="48"/>
      <c r="N14" s="48"/>
      <c r="O14" s="49"/>
    </row>
    <row r="15" spans="5:15" x14ac:dyDescent="0.25">
      <c r="E15" s="17"/>
      <c r="F15" s="21" t="s">
        <v>35</v>
      </c>
      <c r="G15" s="9">
        <v>5</v>
      </c>
      <c r="H15" s="22" t="s">
        <v>31</v>
      </c>
      <c r="I15" s="22"/>
      <c r="J15" s="22"/>
      <c r="K15" s="48"/>
      <c r="L15" s="48"/>
      <c r="M15" s="48"/>
      <c r="N15" s="48"/>
      <c r="O15" s="49"/>
    </row>
    <row r="16" spans="5:15" x14ac:dyDescent="0.25">
      <c r="E16" s="17"/>
      <c r="F16" s="21" t="s">
        <v>36</v>
      </c>
      <c r="G16" s="9">
        <v>5</v>
      </c>
      <c r="H16" s="22" t="s">
        <v>31</v>
      </c>
      <c r="I16" s="22"/>
      <c r="J16" s="22"/>
      <c r="K16" s="48"/>
      <c r="L16" s="48"/>
      <c r="M16" s="48"/>
      <c r="N16" s="48"/>
      <c r="O16" s="49"/>
    </row>
    <row r="17" spans="5:15" x14ac:dyDescent="0.25">
      <c r="E17" s="17"/>
      <c r="F17" s="21"/>
      <c r="G17" s="22"/>
      <c r="H17" s="22"/>
      <c r="I17" s="22"/>
      <c r="J17" s="22"/>
      <c r="K17" s="48"/>
      <c r="L17" s="48"/>
      <c r="M17" s="48"/>
      <c r="N17" s="48"/>
      <c r="O17" s="49"/>
    </row>
    <row r="18" spans="5:15" x14ac:dyDescent="0.25">
      <c r="E18" s="17"/>
      <c r="F18" s="21" t="s">
        <v>37</v>
      </c>
      <c r="G18" s="22">
        <f>+G12/(G15-1)</f>
        <v>5</v>
      </c>
      <c r="H18" s="22" t="s">
        <v>6</v>
      </c>
      <c r="I18" s="22"/>
      <c r="J18" s="22"/>
      <c r="K18" s="48"/>
      <c r="L18" s="48"/>
      <c r="M18" s="48"/>
      <c r="N18" s="48"/>
      <c r="O18" s="49"/>
    </row>
    <row r="19" spans="5:15" x14ac:dyDescent="0.25">
      <c r="E19" s="17"/>
      <c r="F19" s="21"/>
      <c r="G19" s="22"/>
      <c r="H19" s="22"/>
      <c r="I19" s="22"/>
      <c r="J19" s="22"/>
      <c r="K19" s="48"/>
      <c r="L19" s="48"/>
      <c r="M19" s="48"/>
      <c r="N19" s="48"/>
      <c r="O19" s="49"/>
    </row>
    <row r="20" spans="5:15" x14ac:dyDescent="0.25">
      <c r="E20" s="17"/>
      <c r="F20" s="21" t="s">
        <v>27</v>
      </c>
      <c r="G20" s="23">
        <f>+(G31*G32*G10*G9*G3)+(G18*G18*G11*G9*G3)/2</f>
        <v>105500</v>
      </c>
      <c r="H20" s="22" t="s">
        <v>8</v>
      </c>
      <c r="I20" s="22">
        <f>+G20/1000</f>
        <v>105.5</v>
      </c>
      <c r="J20" s="22" t="s">
        <v>10</v>
      </c>
      <c r="K20" s="48"/>
      <c r="L20" s="48"/>
      <c r="M20" s="48"/>
      <c r="N20" s="48"/>
      <c r="O20" s="49"/>
    </row>
    <row r="21" spans="5:15" x14ac:dyDescent="0.25">
      <c r="E21" s="17"/>
      <c r="F21" s="21" t="s">
        <v>2</v>
      </c>
      <c r="G21" s="10">
        <v>170</v>
      </c>
      <c r="H21" s="22" t="s">
        <v>3</v>
      </c>
      <c r="I21" s="22"/>
      <c r="J21" s="22"/>
      <c r="K21" s="48"/>
      <c r="L21" s="48"/>
      <c r="M21" s="48"/>
      <c r="N21" s="48"/>
      <c r="O21" s="49"/>
    </row>
    <row r="22" spans="5:15" x14ac:dyDescent="0.25">
      <c r="E22" s="17"/>
      <c r="F22" s="21" t="s">
        <v>4</v>
      </c>
      <c r="G22" s="10">
        <v>200</v>
      </c>
      <c r="H22" s="22" t="s">
        <v>3</v>
      </c>
      <c r="I22" s="22"/>
      <c r="J22" s="22"/>
      <c r="K22" s="48"/>
      <c r="L22" s="48"/>
      <c r="M22" s="48"/>
      <c r="N22" s="48"/>
      <c r="O22" s="49"/>
    </row>
    <row r="23" spans="5:15" x14ac:dyDescent="0.25">
      <c r="E23" s="17"/>
      <c r="F23" s="21"/>
      <c r="G23" s="23"/>
      <c r="H23" s="22"/>
      <c r="I23" s="22"/>
      <c r="J23" s="22"/>
      <c r="K23" s="48"/>
      <c r="L23" s="48"/>
      <c r="M23" s="48"/>
      <c r="N23" s="48"/>
      <c r="O23" s="49"/>
    </row>
    <row r="24" spans="5:15" x14ac:dyDescent="0.25">
      <c r="E24" s="17"/>
      <c r="F24" s="21" t="s">
        <v>5</v>
      </c>
      <c r="G24" s="10">
        <v>130</v>
      </c>
      <c r="H24" s="22" t="s">
        <v>3</v>
      </c>
      <c r="I24" s="22"/>
      <c r="J24" s="22"/>
      <c r="K24" s="48"/>
      <c r="L24" s="48"/>
      <c r="M24" s="48"/>
      <c r="N24" s="48"/>
      <c r="O24" s="49"/>
    </row>
    <row r="25" spans="5:15" x14ac:dyDescent="0.25">
      <c r="E25" s="17"/>
      <c r="F25" s="21"/>
      <c r="G25" s="23"/>
      <c r="H25" s="22"/>
      <c r="I25" s="22"/>
      <c r="J25" s="22"/>
      <c r="K25" s="48"/>
      <c r="L25" s="48"/>
      <c r="M25" s="48"/>
      <c r="N25" s="48"/>
      <c r="O25" s="49"/>
    </row>
    <row r="26" spans="5:15" x14ac:dyDescent="0.25">
      <c r="E26" s="17"/>
      <c r="F26" s="21" t="s">
        <v>7</v>
      </c>
      <c r="G26" s="23">
        <f>+G21*G18*G18*G9/2</f>
        <v>21250</v>
      </c>
      <c r="H26" s="22" t="s">
        <v>8</v>
      </c>
      <c r="I26" s="22">
        <f>+G26/1000</f>
        <v>21.25</v>
      </c>
      <c r="J26" s="22" t="s">
        <v>10</v>
      </c>
      <c r="K26" s="48"/>
      <c r="L26" s="48"/>
      <c r="M26" s="48"/>
      <c r="N26" s="48"/>
      <c r="O26" s="49"/>
    </row>
    <row r="27" spans="5:15" x14ac:dyDescent="0.25">
      <c r="E27" s="17"/>
      <c r="F27" s="21" t="s">
        <v>9</v>
      </c>
      <c r="G27" s="23">
        <f>+G22*G18*G18*G9/2</f>
        <v>25000</v>
      </c>
      <c r="H27" s="22" t="s">
        <v>8</v>
      </c>
      <c r="I27" s="22">
        <f>+G27/1000</f>
        <v>25</v>
      </c>
      <c r="J27" s="22" t="s">
        <v>10</v>
      </c>
      <c r="K27" s="48"/>
      <c r="L27" s="48"/>
      <c r="M27" s="48"/>
      <c r="N27" s="48"/>
      <c r="O27" s="49"/>
    </row>
    <row r="28" spans="5:15" x14ac:dyDescent="0.25">
      <c r="E28" s="17"/>
      <c r="F28" s="21"/>
      <c r="G28" s="23"/>
      <c r="H28" s="22"/>
      <c r="I28" s="22"/>
      <c r="J28" s="22"/>
      <c r="K28" s="48"/>
      <c r="L28" s="48"/>
      <c r="M28" s="48"/>
      <c r="N28" s="48"/>
      <c r="O28" s="49"/>
    </row>
    <row r="29" spans="5:15" x14ac:dyDescent="0.25">
      <c r="E29" s="17"/>
      <c r="F29" s="21" t="s">
        <v>11</v>
      </c>
      <c r="G29" s="23">
        <f>+G24*G18*G10*G9*G10*G9/2</f>
        <v>292500</v>
      </c>
      <c r="H29" s="22" t="s">
        <v>12</v>
      </c>
      <c r="I29" s="22">
        <f>+G29/1000</f>
        <v>292.5</v>
      </c>
      <c r="J29" s="22" t="s">
        <v>20</v>
      </c>
      <c r="K29" s="48"/>
      <c r="L29" s="48"/>
      <c r="M29" s="48"/>
      <c r="N29" s="48"/>
      <c r="O29" s="49"/>
    </row>
    <row r="30" spans="5:15" x14ac:dyDescent="0.25">
      <c r="E30" s="17"/>
      <c r="F30" s="21"/>
      <c r="G30" s="23"/>
      <c r="H30" s="22"/>
      <c r="I30" s="22"/>
      <c r="J30" s="22"/>
      <c r="K30" s="48"/>
      <c r="L30" s="48"/>
      <c r="M30" s="48"/>
      <c r="N30" s="48"/>
      <c r="O30" s="49"/>
    </row>
    <row r="31" spans="5:15" x14ac:dyDescent="0.25">
      <c r="E31" s="17"/>
      <c r="F31" s="21" t="s">
        <v>13</v>
      </c>
      <c r="G31" s="11">
        <v>0.7</v>
      </c>
      <c r="H31" s="22" t="s">
        <v>6</v>
      </c>
      <c r="I31" s="22"/>
      <c r="J31" s="22"/>
      <c r="K31" s="48"/>
      <c r="L31" s="48"/>
      <c r="M31" s="48"/>
      <c r="N31" s="48"/>
      <c r="O31" s="49"/>
    </row>
    <row r="32" spans="5:15" x14ac:dyDescent="0.25">
      <c r="E32" s="17"/>
      <c r="F32" s="21" t="s">
        <v>14</v>
      </c>
      <c r="G32" s="11">
        <v>0.7</v>
      </c>
      <c r="H32" s="22" t="s">
        <v>6</v>
      </c>
      <c r="I32" s="22"/>
      <c r="J32" s="22"/>
      <c r="K32" s="48"/>
      <c r="L32" s="48"/>
      <c r="M32" s="48"/>
      <c r="N32" s="48"/>
      <c r="O32" s="49"/>
    </row>
    <row r="33" spans="5:15" x14ac:dyDescent="0.25">
      <c r="E33" s="17"/>
      <c r="F33" s="21" t="s">
        <v>25</v>
      </c>
      <c r="G33" s="22">
        <f>+G31*G32*(G15-1)*100*100</f>
        <v>19599.999999999996</v>
      </c>
      <c r="H33" s="22" t="s">
        <v>26</v>
      </c>
      <c r="I33" s="22"/>
      <c r="J33" s="22"/>
      <c r="K33" s="48"/>
      <c r="L33" s="48"/>
      <c r="M33" s="48"/>
      <c r="N33" s="48"/>
      <c r="O33" s="49"/>
    </row>
    <row r="34" spans="5:15" x14ac:dyDescent="0.25">
      <c r="E34" s="17"/>
      <c r="F34" s="21"/>
      <c r="G34" s="23"/>
      <c r="H34" s="22"/>
      <c r="I34" s="22"/>
      <c r="J34" s="22"/>
      <c r="K34" s="48"/>
      <c r="L34" s="48"/>
      <c r="M34" s="48"/>
      <c r="N34" s="48"/>
      <c r="O34" s="49"/>
    </row>
    <row r="35" spans="5:15" x14ac:dyDescent="0.25">
      <c r="E35" s="17"/>
      <c r="F35" s="21" t="s">
        <v>47</v>
      </c>
      <c r="G35" s="23">
        <f>+((G15-1)*(F6*POWER(K7,3)/12))+2*(F6*G7*POWER(G7/2+H5+I7+J5+K7/2,2))+2*(F6*I7*POWER(I7/2+J5+K7/2,2))</f>
        <v>122.58003333333328</v>
      </c>
      <c r="H35" s="22" t="s">
        <v>15</v>
      </c>
      <c r="I35" s="22"/>
      <c r="J35" s="22"/>
      <c r="K35" s="48"/>
      <c r="L35" s="48"/>
      <c r="M35" s="48"/>
      <c r="N35" s="48"/>
      <c r="O35" s="49"/>
    </row>
    <row r="36" spans="5:15" x14ac:dyDescent="0.25">
      <c r="E36" s="17"/>
      <c r="F36" s="21" t="s">
        <v>48</v>
      </c>
      <c r="G36" s="23">
        <f>+G35/(G7+H5+I7+J5+K7/2)</f>
        <v>11.843481481481476</v>
      </c>
      <c r="H36" s="22" t="s">
        <v>16</v>
      </c>
      <c r="I36" s="22">
        <f>+G36*100*100*100</f>
        <v>11843481.481481476</v>
      </c>
      <c r="J36" s="22" t="s">
        <v>24</v>
      </c>
      <c r="K36" s="48"/>
      <c r="L36" s="48"/>
      <c r="M36" s="48"/>
      <c r="N36" s="48"/>
      <c r="O36" s="49"/>
    </row>
    <row r="37" spans="5:15" x14ac:dyDescent="0.25">
      <c r="E37" s="17"/>
      <c r="F37" s="21"/>
      <c r="G37" s="23"/>
      <c r="H37" s="22"/>
      <c r="I37" s="22"/>
      <c r="J37" s="22"/>
      <c r="K37" s="48"/>
      <c r="L37" s="48"/>
      <c r="M37" s="48"/>
      <c r="N37" s="48"/>
      <c r="O37" s="49"/>
    </row>
    <row r="38" spans="5:15" x14ac:dyDescent="0.25">
      <c r="E38" s="17"/>
      <c r="F38" s="21" t="s">
        <v>18</v>
      </c>
      <c r="G38" s="23">
        <f>+I20+I26+I27</f>
        <v>151.75</v>
      </c>
      <c r="H38" s="22" t="s">
        <v>10</v>
      </c>
      <c r="I38" s="22"/>
      <c r="J38" s="22"/>
      <c r="K38" s="48"/>
      <c r="L38" s="48"/>
      <c r="M38" s="48"/>
      <c r="N38" s="48"/>
      <c r="O38" s="49"/>
    </row>
    <row r="39" spans="5:15" x14ac:dyDescent="0.25">
      <c r="E39" s="17"/>
      <c r="F39" s="21" t="s">
        <v>19</v>
      </c>
      <c r="G39" s="23">
        <f>+I29</f>
        <v>292.5</v>
      </c>
      <c r="H39" s="22" t="s">
        <v>20</v>
      </c>
      <c r="I39" s="22"/>
      <c r="J39" s="22"/>
      <c r="K39" s="48"/>
      <c r="L39" s="48"/>
      <c r="M39" s="48"/>
      <c r="N39" s="48"/>
      <c r="O39" s="49"/>
    </row>
    <row r="40" spans="5:15" x14ac:dyDescent="0.25">
      <c r="E40" s="17"/>
      <c r="F40" s="21"/>
      <c r="G40" s="23"/>
      <c r="H40" s="22"/>
      <c r="I40" s="22"/>
      <c r="J40" s="22"/>
      <c r="K40" s="20"/>
      <c r="L40" s="20"/>
      <c r="M40" s="48"/>
      <c r="N40" s="48"/>
      <c r="O40" s="49"/>
    </row>
    <row r="41" spans="5:15" x14ac:dyDescent="0.25">
      <c r="E41" s="17"/>
      <c r="F41" s="5" t="s">
        <v>28</v>
      </c>
      <c r="G41" s="1">
        <f>+$G$38/($G$31*$G$32)</f>
        <v>309.69387755102042</v>
      </c>
      <c r="H41" s="2" t="s">
        <v>22</v>
      </c>
      <c r="I41" s="22"/>
      <c r="J41" s="22"/>
      <c r="K41" s="22"/>
      <c r="L41" s="22"/>
      <c r="M41" s="48"/>
      <c r="N41" s="48"/>
      <c r="O41" s="49"/>
    </row>
    <row r="42" spans="5:15" x14ac:dyDescent="0.25">
      <c r="E42" s="17"/>
      <c r="F42" s="5" t="s">
        <v>28</v>
      </c>
      <c r="G42" s="1">
        <f>+G41*1000/(100*100)</f>
        <v>30.969387755102041</v>
      </c>
      <c r="H42" s="2" t="s">
        <v>23</v>
      </c>
      <c r="I42" s="22"/>
      <c r="J42" s="22"/>
      <c r="K42" s="22"/>
      <c r="L42" s="22"/>
      <c r="M42" s="48"/>
      <c r="N42" s="48"/>
      <c r="O42" s="49"/>
    </row>
    <row r="43" spans="5:15" ht="15.75" thickBot="1" x14ac:dyDescent="0.3">
      <c r="E43" s="17"/>
      <c r="F43" s="21"/>
      <c r="G43" s="24"/>
      <c r="H43" s="24"/>
      <c r="I43" s="24"/>
      <c r="J43" s="24"/>
      <c r="K43" s="24"/>
      <c r="L43" s="24"/>
      <c r="M43" s="48"/>
      <c r="N43" s="48"/>
      <c r="O43" s="49"/>
    </row>
    <row r="44" spans="5:15" ht="15" customHeight="1" x14ac:dyDescent="0.25">
      <c r="E44" s="17"/>
      <c r="F44" s="21"/>
      <c r="G44" s="12" t="s">
        <v>38</v>
      </c>
      <c r="H44" s="13"/>
      <c r="I44" s="13"/>
      <c r="J44" s="41" t="s">
        <v>21</v>
      </c>
      <c r="K44" s="42">
        <f>+G41+G47</f>
        <v>334.39100739897555</v>
      </c>
      <c r="L44" s="43" t="s">
        <v>22</v>
      </c>
      <c r="M44" s="48"/>
      <c r="N44" s="48"/>
      <c r="O44" s="49"/>
    </row>
    <row r="45" spans="5:15" ht="15.75" thickBot="1" x14ac:dyDescent="0.3">
      <c r="E45" s="17"/>
      <c r="F45" s="21"/>
      <c r="G45" s="14"/>
      <c r="H45" s="15"/>
      <c r="I45" s="15"/>
      <c r="J45" s="44" t="s">
        <v>21</v>
      </c>
      <c r="K45" s="45">
        <f>+G42+G48</f>
        <v>33.439100739897555</v>
      </c>
      <c r="L45" s="46" t="s">
        <v>23</v>
      </c>
      <c r="M45" s="48"/>
      <c r="N45" s="48"/>
      <c r="O45" s="49"/>
    </row>
    <row r="46" spans="5:15" x14ac:dyDescent="0.25">
      <c r="E46" s="17"/>
      <c r="F46" s="21"/>
      <c r="G46" s="20"/>
      <c r="H46" s="20"/>
      <c r="I46" s="20"/>
      <c r="J46" s="20"/>
      <c r="K46" s="20"/>
      <c r="L46" s="20"/>
      <c r="M46" s="48"/>
      <c r="N46" s="48"/>
      <c r="O46" s="49"/>
    </row>
    <row r="47" spans="5:15" x14ac:dyDescent="0.25">
      <c r="E47" s="17"/>
      <c r="F47" s="35" t="s">
        <v>29</v>
      </c>
      <c r="G47" s="36">
        <f>+($G$39/$G$36)</f>
        <v>24.697129847955129</v>
      </c>
      <c r="H47" s="37" t="s">
        <v>22</v>
      </c>
      <c r="I47" s="22"/>
      <c r="J47" s="22"/>
      <c r="K47" s="22"/>
      <c r="L47" s="22"/>
      <c r="M47" s="48"/>
      <c r="N47" s="48"/>
      <c r="O47" s="49"/>
    </row>
    <row r="48" spans="5:15" ht="15.75" thickBot="1" x14ac:dyDescent="0.3">
      <c r="E48" s="18"/>
      <c r="F48" s="38" t="s">
        <v>21</v>
      </c>
      <c r="G48" s="39">
        <f>+G47*1000/(100*100)</f>
        <v>2.469712984795513</v>
      </c>
      <c r="H48" s="40" t="s">
        <v>23</v>
      </c>
      <c r="I48" s="25"/>
      <c r="J48" s="25"/>
      <c r="K48" s="25"/>
      <c r="L48" s="25"/>
      <c r="M48" s="52"/>
      <c r="N48" s="52"/>
      <c r="O48" s="53"/>
    </row>
  </sheetData>
  <mergeCells count="3">
    <mergeCell ref="E3:E48"/>
    <mergeCell ref="G44:I45"/>
    <mergeCell ref="E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Dlubal Latam</dc:creator>
  <cp:lastModifiedBy>Dlubal Latam</cp:lastModifiedBy>
  <dcterms:created xsi:type="dcterms:W3CDTF">2026-05-25T15:39:28Z</dcterms:created>
  <dcterms:modified xsi:type="dcterms:W3CDTF">2026-05-27T13:58:00Z</dcterms:modified>
</cp:coreProperties>
</file>